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cbsb.sharepoint.com/sites/DocumentoSede/Documentos Compartilhados/COINFRA/_DOCUMENTAÇÃO PARA LICITAÇÕES/2025/Ata Registro de Preço - Projetos/01_Termo_de_Referência/01_Termo_de_Referência/"/>
    </mc:Choice>
  </mc:AlternateContent>
  <xr:revisionPtr revIDLastSave="5" documentId="13_ncr:1_{6280B07C-23EE-45A5-AC43-619636E057A5}" xr6:coauthVersionLast="47" xr6:coauthVersionMax="47" xr10:uidLastSave="{F98B751E-7C2F-40B6-A86E-EF0DDD7EE883}"/>
  <bookViews>
    <workbookView xWindow="-120" yWindow="-120" windowWidth="29040" windowHeight="15720" xr2:uid="{69531BCB-0689-4FFA-8523-A4A27B4EBCAE}"/>
  </bookViews>
  <sheets>
    <sheet name="Contratos" sheetId="6" r:id="rId1"/>
    <sheet name="Planilha" sheetId="5" r:id="rId2"/>
  </sheets>
  <definedNames>
    <definedName name="_xlnm.Print_Area" localSheetId="0">Contratos!$A$1:$G$42</definedName>
    <definedName name="_xlnm.Print_Area" localSheetId="1">Planilha!$A$1:$G$42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6" l="1"/>
  <c r="G37" i="6"/>
  <c r="G21" i="6"/>
  <c r="G15" i="6"/>
  <c r="G14" i="6"/>
  <c r="G13" i="6"/>
  <c r="E11" i="6"/>
  <c r="G11" i="6" s="1"/>
  <c r="G10" i="6"/>
  <c r="E10" i="6"/>
  <c r="E9" i="6"/>
  <c r="G9" i="6" s="1"/>
  <c r="E8" i="6"/>
  <c r="G8" i="6" s="1"/>
  <c r="E24" i="5"/>
  <c r="E17" i="5"/>
  <c r="E17" i="6" l="1"/>
  <c r="G38" i="5"/>
  <c r="G37" i="5"/>
  <c r="G21" i="5"/>
  <c r="G15" i="5"/>
  <c r="G14" i="5"/>
  <c r="G13" i="5"/>
  <c r="E11" i="5"/>
  <c r="G11" i="5" s="1"/>
  <c r="E10" i="5"/>
  <c r="G10" i="5" s="1"/>
  <c r="G9" i="5"/>
  <c r="E9" i="5"/>
  <c r="E8" i="5"/>
  <c r="G8" i="5" s="1"/>
  <c r="E24" i="6" l="1"/>
  <c r="E18" i="6"/>
  <c r="G17" i="6"/>
  <c r="E22" i="6"/>
  <c r="G22" i="6" s="1"/>
  <c r="G16" i="6"/>
  <c r="G17" i="5"/>
  <c r="G16" i="5"/>
  <c r="E18" i="5"/>
  <c r="E22" i="5"/>
  <c r="G22" i="5" s="1"/>
  <c r="E20" i="6" l="1"/>
  <c r="G20" i="6" s="1"/>
  <c r="E40" i="6"/>
  <c r="G40" i="6" s="1"/>
  <c r="G18" i="6"/>
  <c r="E25" i="6"/>
  <c r="G24" i="6"/>
  <c r="E36" i="6"/>
  <c r="G36" i="6" s="1"/>
  <c r="E40" i="5"/>
  <c r="G40" i="5" s="1"/>
  <c r="E20" i="5"/>
  <c r="G20" i="5" s="1"/>
  <c r="G18" i="5"/>
  <c r="E25" i="5"/>
  <c r="G24" i="5"/>
  <c r="E36" i="5"/>
  <c r="G36" i="5" s="1"/>
  <c r="E26" i="6" l="1"/>
  <c r="G25" i="6"/>
  <c r="E26" i="5"/>
  <c r="G25" i="5"/>
  <c r="E27" i="6" l="1"/>
  <c r="G26" i="6"/>
  <c r="E27" i="5"/>
  <c r="G26" i="5"/>
  <c r="G27" i="6" l="1"/>
  <c r="E28" i="6"/>
  <c r="G27" i="5"/>
  <c r="E28" i="5"/>
  <c r="E29" i="6" l="1"/>
  <c r="G28" i="6"/>
  <c r="E29" i="5"/>
  <c r="G28" i="5"/>
  <c r="E30" i="6" l="1"/>
  <c r="G29" i="6"/>
  <c r="G29" i="5"/>
  <c r="E30" i="5"/>
  <c r="E31" i="6" l="1"/>
  <c r="G30" i="6"/>
  <c r="E31" i="5"/>
  <c r="G30" i="5"/>
  <c r="E32" i="6" l="1"/>
  <c r="G31" i="6"/>
  <c r="E32" i="5"/>
  <c r="G31" i="5"/>
  <c r="E33" i="6" l="1"/>
  <c r="G32" i="6"/>
  <c r="E33" i="5"/>
  <c r="G32" i="5"/>
  <c r="E34" i="6" l="1"/>
  <c r="G34" i="6" s="1"/>
  <c r="G33" i="6"/>
  <c r="G41" i="6" s="1"/>
  <c r="E34" i="5"/>
  <c r="G34" i="5" s="1"/>
  <c r="G33" i="5"/>
  <c r="G41" i="5" s="1"/>
</calcChain>
</file>

<file path=xl/sharedStrings.xml><?xml version="1.0" encoding="utf-8"?>
<sst xmlns="http://schemas.openxmlformats.org/spreadsheetml/2006/main" count="262" uniqueCount="103">
  <si>
    <t>1.1</t>
  </si>
  <si>
    <t>Valor Total</t>
  </si>
  <si>
    <t>Unid.</t>
  </si>
  <si>
    <t>Descrição dos serviços</t>
  </si>
  <si>
    <t>Item</t>
  </si>
  <si>
    <t>PLANILHA ESTIMATIVA</t>
  </si>
  <si>
    <t>2.1</t>
  </si>
  <si>
    <t>2.2</t>
  </si>
  <si>
    <t>3.1</t>
  </si>
  <si>
    <t>Planilha Orçamentaria e Cronograma</t>
  </si>
  <si>
    <t>PLO</t>
  </si>
  <si>
    <t>Planilha orçamentária (orçamento sintético e analítico, memorial quantitativo, memorial de cálculo, composição de custos, cotações de preços e cronograma físico-financeiro)</t>
  </si>
  <si>
    <t>Projeto de Fundação</t>
  </si>
  <si>
    <t>Projeto de Sistemas de Proteção Contra Descargas Atmosféricas (SPDA)</t>
  </si>
  <si>
    <t>COM</t>
  </si>
  <si>
    <t>ARQ</t>
  </si>
  <si>
    <t>Projetos de arquitetura</t>
  </si>
  <si>
    <t>2.3</t>
  </si>
  <si>
    <t>FUN</t>
  </si>
  <si>
    <t>PLU</t>
  </si>
  <si>
    <t>EST</t>
  </si>
  <si>
    <t>CLI</t>
  </si>
  <si>
    <t>ELE</t>
  </si>
  <si>
    <t>HID</t>
  </si>
  <si>
    <t>SPDA</t>
  </si>
  <si>
    <t>SON</t>
  </si>
  <si>
    <t>PAI</t>
  </si>
  <si>
    <t>INC</t>
  </si>
  <si>
    <t xml:space="preserve">Projeto de Instalações Hidráulicas </t>
  </si>
  <si>
    <t>ESG</t>
  </si>
  <si>
    <t>m²</t>
  </si>
  <si>
    <t xml:space="preserve">Projetos Complementares de Engenharia </t>
  </si>
  <si>
    <t>INT</t>
  </si>
  <si>
    <t>Projeto de Interiores</t>
  </si>
  <si>
    <t>MAQ</t>
  </si>
  <si>
    <t>und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</si>
  <si>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</si>
  <si>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</si>
  <si>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</si>
  <si>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</si>
  <si>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</si>
  <si>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</si>
  <si>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</si>
  <si>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</si>
  <si>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</si>
  <si>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4.1</t>
  </si>
  <si>
    <t>Projetos de arquitetura (levantamento, estudo preliminar com maquete, anteprojeto, projetos legais e projeto executivo)</t>
  </si>
  <si>
    <t>1.1.1</t>
  </si>
  <si>
    <t>1.1.2</t>
  </si>
  <si>
    <t>1.1.3</t>
  </si>
  <si>
    <t>1.1.4</t>
  </si>
  <si>
    <t>ACE</t>
  </si>
  <si>
    <t>UBB</t>
  </si>
  <si>
    <t>Projetos Urbanisticos</t>
  </si>
  <si>
    <t>Projeto de Muros</t>
  </si>
  <si>
    <t>Projeto de Paisagismo</t>
  </si>
  <si>
    <t>PAV</t>
  </si>
  <si>
    <t>MUR</t>
  </si>
  <si>
    <t>2.1.4</t>
  </si>
  <si>
    <t>Maquete Eletrônica - imagem 3D realista com vídeo de apresentação</t>
  </si>
  <si>
    <t>Projeto de Instalações Elétricas (média e baixa tensão)</t>
  </si>
  <si>
    <t>4.2</t>
  </si>
  <si>
    <t>4.3</t>
  </si>
  <si>
    <t>5.1</t>
  </si>
  <si>
    <t>Levantamento Topográfico Cadastral / Planialtimétrico</t>
  </si>
  <si>
    <t>Projeto de Acessibilidade</t>
  </si>
  <si>
    <t xml:space="preserve">Projeto de Instalações de esgoto </t>
  </si>
  <si>
    <t>Projeto de Prevenção e Combate a Incêndio e Pânico (PPCIP)</t>
  </si>
  <si>
    <t>Projeto de Cabeamento Estruturado - lógica e dados</t>
  </si>
  <si>
    <t>1.2</t>
  </si>
  <si>
    <t>1.2.1</t>
  </si>
  <si>
    <t>1.2.2</t>
  </si>
  <si>
    <t>1.2.3</t>
  </si>
  <si>
    <t>1.3</t>
  </si>
  <si>
    <t>1.4</t>
  </si>
  <si>
    <t>3.11</t>
  </si>
  <si>
    <t>CAB</t>
  </si>
  <si>
    <t>Projeto de Pavimentação (Estacionamentos, vias, acessos, calçadas e outros)</t>
  </si>
  <si>
    <t>Projeto de Sistemas de Climatização e Exaustão</t>
  </si>
  <si>
    <t>Projeto de Drenagem e Captação de Águas Pluviais</t>
  </si>
  <si>
    <t>Projeto de Sonorização, Áudio e Vídeo</t>
  </si>
  <si>
    <t>Laudos e Estudos</t>
  </si>
  <si>
    <t>Laudo Técnico de Avaliação Estrutural</t>
  </si>
  <si>
    <t>Projeto de Estruturas (concreto/ metálica)</t>
  </si>
  <si>
    <t>Observações: os percentuais de pagamento para cada etapa concluida estão indicados no TR</t>
  </si>
  <si>
    <t xml:space="preserve">APÊNDICE 01 - PLANILHA ESTIMATIVA PARA CONTRATAÇÃO DE PROJETOS COMPLETOS DE EDIFICAÇÃO NOVA, REFORMA E AMPLIAÇÃO </t>
  </si>
  <si>
    <t>Termo de Referência - Apêndice 01
GEINFRA - Gerência de Infraestrutura</t>
  </si>
  <si>
    <t>Quantidade Estimada</t>
  </si>
  <si>
    <t>Valor Unitário</t>
  </si>
  <si>
    <t>-</t>
  </si>
  <si>
    <t>VALOR TOTAL DO ORÇAMENTO</t>
  </si>
  <si>
    <t>m</t>
  </si>
  <si>
    <t>Projetos de arquitetura  - até 500,00 m²</t>
  </si>
  <si>
    <t>Projetos de arquitetura  - de 500,01 m² até 1.500,00 m²</t>
  </si>
  <si>
    <t>Projetos de arquitetura  - de 1.500,01 m² até 5.000,00 m²</t>
  </si>
  <si>
    <t>Projetos de arquitetura  - acima de 5.000,01 m²</t>
  </si>
  <si>
    <t>Sondagem (furo)</t>
  </si>
  <si>
    <t>imagem 3D realista com vídeo de apresentação - até 500,00 m²</t>
  </si>
  <si>
    <t>imagem 3D realista com vídeo de apresentação - de 500,01 m² até 1.000,00 m²</t>
  </si>
  <si>
    <t>imagem 3D realista com vídeo de apresentaçãode 1.500,01 m² até 5.000,00 m²</t>
  </si>
  <si>
    <t>imagem 3D realista com vídeo de apresentação - acima de 5.000,01 m²</t>
  </si>
  <si>
    <t>Termo de Referência - Apêndice 02
GEINFRA - Gerência de Infraestrutura</t>
  </si>
  <si>
    <t xml:space="preserve">APÊNDICE 02 - PLANILHA ESTIMATIVA PARA CONTRATAÇÃO DE PROJETOS COMPLETOS DE EDIFICAÇÃO NOVA, REFORMA E AMPLIAÇÃO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</si>
</sst>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9"/>
      <color theme="1" tint="0.499984740745262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 Black"/>
      <family val="2"/>
    </font>
    <font>
      <sz val="11"/>
      <color theme="8" tint="0.3999755851924192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44" fontId="0" fillId="0" borderId="0" xfId="1" applyFont="1" applyFill="1"/>
    <xf numFmtId="0" fontId="0" fillId="0" borderId="0" xfId="0" applyAlignment="1">
      <alignment horizontal="left"/>
    </xf>
    <xf numFmtId="44" fontId="0" fillId="0" borderId="0" xfId="1" applyFont="1"/>
    <xf numFmtId="0" fontId="2" fillId="0" borderId="0" xfId="0" applyFont="1"/>
    <xf numFmtId="44" fontId="2" fillId="0" borderId="0" xfId="1" applyFont="1"/>
    <xf numFmtId="9" fontId="2" fillId="0" borderId="0" xfId="0" applyNumberFormat="1" applyFont="1"/>
    <xf numFmtId="44" fontId="0" fillId="0" borderId="0" xfId="1" applyFont="1" applyBorder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44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2" fillId="3" borderId="0" xfId="0" applyNumberFormat="1" applyFont="1" applyFill="1" applyAlignment="1">
      <alignment horizontal="left" vertical="center"/>
    </xf>
    <xf numFmtId="164" fontId="2" fillId="3" borderId="0" xfId="0" applyNumberFormat="1" applyFont="1" applyFill="1" applyAlignment="1">
      <alignment horizontal="left" vertical="center"/>
    </xf>
    <xf numFmtId="44" fontId="4" fillId="3" borderId="0" xfId="1" applyFont="1" applyFill="1" applyBorder="1" applyAlignment="1">
      <alignment horizontal="left" vertical="center"/>
    </xf>
    <xf numFmtId="164" fontId="4" fillId="3" borderId="0" xfId="0" applyNumberFormat="1" applyFont="1" applyFill="1" applyAlignment="1">
      <alignment horizontal="left" vertical="center" wrapText="1"/>
    </xf>
    <xf numFmtId="2" fontId="4" fillId="3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164" fontId="8" fillId="0" borderId="0" xfId="0" applyNumberFormat="1" applyFont="1"/>
    <xf numFmtId="44" fontId="4" fillId="3" borderId="0" xfId="1" applyFont="1" applyFill="1" applyBorder="1" applyAlignment="1">
      <alignment vertical="center"/>
    </xf>
    <xf numFmtId="44" fontId="4" fillId="2" borderId="0" xfId="1" applyFont="1" applyFill="1" applyBorder="1" applyAlignment="1">
      <alignment vertical="center"/>
    </xf>
    <xf numFmtId="44" fontId="8" fillId="0" borderId="0" xfId="1" applyFont="1" applyFill="1" applyAlignment="1"/>
    <xf numFmtId="44" fontId="0" fillId="0" borderId="0" xfId="1" applyFont="1" applyFill="1" applyAlignment="1"/>
    <xf numFmtId="164" fontId="7" fillId="0" borderId="0" xfId="0" applyNumberFormat="1" applyFont="1" applyAlignment="1">
      <alignment horizontal="left" vertical="center"/>
    </xf>
    <xf numFmtId="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2</xdr:col>
      <xdr:colOff>1231477</xdr:colOff>
      <xdr:row>0</xdr:row>
      <xdr:rowOff>849630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0EE15019-EEFF-4259-B5C4-144A501330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" t="9047" r="2861" b="14864"/>
        <a:stretch/>
      </xdr:blipFill>
      <xdr:spPr bwMode="auto">
        <a:xfrm>
          <a:off x="38100" y="47625"/>
          <a:ext cx="2364952" cy="8020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2</xdr:col>
      <xdr:colOff>1231477</xdr:colOff>
      <xdr:row>0</xdr:row>
      <xdr:rowOff>849630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3FE14C88-8C94-4455-BAA0-271C33BBDC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" t="9047" r="2861" b="14864"/>
        <a:stretch/>
      </xdr:blipFill>
      <xdr:spPr bwMode="auto">
        <a:xfrm>
          <a:off x="38100" y="47625"/>
          <a:ext cx="2364952" cy="8020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1C237-1499-4F89-B005-E05DB110E0D6}">
  <sheetPr>
    <pageSetUpPr fitToPage="1"/>
  </sheetPr>
  <dimension ref="A1:K53"/>
  <sheetViews>
    <sheetView tabSelected="1" zoomScaleNormal="100" zoomScaleSheetLayoutView="90" workbookViewId="0">
      <selection activeCell="A3" sqref="A3:G3"/>
    </sheetView>
  </sheetViews>
  <sheetFormatPr defaultColWidth="8.85546875" defaultRowHeight="15" x14ac:dyDescent="0.25"/>
  <cols>
    <col min="1" max="1" width="7.28515625" customWidth="1"/>
    <col min="2" max="2" width="10.28515625" customWidth="1"/>
    <col min="3" max="3" width="86.85546875" bestFit="1" customWidth="1"/>
    <col min="4" max="4" width="9" customWidth="1"/>
    <col min="5" max="5" width="15.28515625" customWidth="1"/>
    <col min="6" max="6" width="14.7109375" style="16" bestFit="1" customWidth="1"/>
    <col min="7" max="7" width="18" style="1" bestFit="1" customWidth="1"/>
    <col min="9" max="9" width="14.28515625" bestFit="1" customWidth="1"/>
    <col min="10" max="10" width="15" style="3" bestFit="1" customWidth="1"/>
    <col min="11" max="11" width="10" bestFit="1" customWidth="1"/>
  </cols>
  <sheetData>
    <row r="1" spans="1:11" ht="69" customHeight="1" x14ac:dyDescent="0.25">
      <c r="A1" s="42"/>
      <c r="B1" s="42"/>
      <c r="C1" s="42"/>
      <c r="D1" s="43" t="s">
        <v>101</v>
      </c>
      <c r="E1" s="43"/>
      <c r="F1" s="43"/>
      <c r="G1" s="43"/>
    </row>
    <row r="2" spans="1:11" ht="21" customHeight="1" x14ac:dyDescent="0.25">
      <c r="A2" s="44" t="s">
        <v>102</v>
      </c>
      <c r="B2" s="44"/>
      <c r="C2" s="44"/>
      <c r="D2" s="44"/>
      <c r="E2" s="44"/>
      <c r="F2" s="44"/>
      <c r="G2" s="44"/>
      <c r="J2" s="7"/>
    </row>
    <row r="3" spans="1:11" ht="21" customHeight="1" x14ac:dyDescent="0.25">
      <c r="A3" s="45"/>
      <c r="B3" s="45"/>
      <c r="C3" s="45"/>
      <c r="D3" s="45"/>
      <c r="E3" s="45"/>
      <c r="F3" s="45"/>
      <c r="G3" s="45"/>
      <c r="J3" s="7"/>
    </row>
    <row r="4" spans="1:11" ht="21.75" customHeight="1" x14ac:dyDescent="0.25">
      <c r="A4" s="46" t="s">
        <v>5</v>
      </c>
      <c r="B4" s="46"/>
      <c r="C4" s="46"/>
      <c r="D4" s="46"/>
      <c r="E4" s="46"/>
      <c r="F4" s="46"/>
      <c r="G4" s="46"/>
      <c r="J4" s="7"/>
    </row>
    <row r="5" spans="1:11" s="4" customFormat="1" ht="32.25" customHeight="1" x14ac:dyDescent="0.2">
      <c r="A5" s="10" t="s">
        <v>4</v>
      </c>
      <c r="B5" s="10"/>
      <c r="C5" s="10" t="s">
        <v>3</v>
      </c>
      <c r="D5" s="10" t="s">
        <v>2</v>
      </c>
      <c r="E5" s="8" t="s">
        <v>87</v>
      </c>
      <c r="F5" s="15" t="s">
        <v>88</v>
      </c>
      <c r="G5" s="11" t="s">
        <v>1</v>
      </c>
      <c r="J5" s="5"/>
    </row>
    <row r="6" spans="1:11" s="4" customFormat="1" ht="24.75" customHeight="1" x14ac:dyDescent="0.2">
      <c r="A6" s="19">
        <v>1</v>
      </c>
      <c r="B6" s="19" t="s">
        <v>15</v>
      </c>
      <c r="C6" s="19" t="s">
        <v>16</v>
      </c>
      <c r="D6" s="19"/>
      <c r="E6" s="26"/>
      <c r="F6" s="25"/>
      <c r="G6" s="24"/>
      <c r="J6" s="5"/>
    </row>
    <row r="7" spans="1:11" s="9" customFormat="1" ht="31.5" customHeight="1" x14ac:dyDescent="0.25">
      <c r="A7" s="9" t="s">
        <v>0</v>
      </c>
      <c r="B7" s="9" t="s">
        <v>15</v>
      </c>
      <c r="C7" s="14" t="s">
        <v>46</v>
      </c>
      <c r="J7" s="13"/>
    </row>
    <row r="8" spans="1:11" s="9" customFormat="1" ht="24.75" customHeight="1" x14ac:dyDescent="0.25">
      <c r="A8" s="9" t="s">
        <v>47</v>
      </c>
      <c r="C8" s="14" t="s">
        <v>92</v>
      </c>
      <c r="D8" s="12" t="s">
        <v>30</v>
      </c>
      <c r="E8" s="12">
        <f>500*2</f>
        <v>1000</v>
      </c>
      <c r="F8" s="17"/>
      <c r="G8" s="40">
        <f>E8*F8</f>
        <v>0</v>
      </c>
      <c r="K8" s="41"/>
    </row>
    <row r="9" spans="1:11" s="9" customFormat="1" ht="24.75" customHeight="1" x14ac:dyDescent="0.25">
      <c r="A9" s="9" t="s">
        <v>48</v>
      </c>
      <c r="C9" s="14" t="s">
        <v>93</v>
      </c>
      <c r="D9" s="12" t="s">
        <v>30</v>
      </c>
      <c r="E9" s="12">
        <f>1500*2</f>
        <v>3000</v>
      </c>
      <c r="F9" s="17"/>
      <c r="G9" s="40">
        <f t="shared" ref="G9:G10" si="0">E9*F9</f>
        <v>0</v>
      </c>
      <c r="K9" s="41"/>
    </row>
    <row r="10" spans="1:11" s="9" customFormat="1" ht="24.75" customHeight="1" x14ac:dyDescent="0.25">
      <c r="A10" s="9" t="s">
        <v>49</v>
      </c>
      <c r="C10" s="14" t="s">
        <v>94</v>
      </c>
      <c r="D10" s="12" t="s">
        <v>30</v>
      </c>
      <c r="E10" s="12">
        <f>5000*2</f>
        <v>10000</v>
      </c>
      <c r="F10" s="17"/>
      <c r="G10" s="40">
        <f t="shared" si="0"/>
        <v>0</v>
      </c>
      <c r="K10" s="41"/>
    </row>
    <row r="11" spans="1:11" s="9" customFormat="1" ht="24.75" customHeight="1" x14ac:dyDescent="0.25">
      <c r="A11" s="9" t="s">
        <v>50</v>
      </c>
      <c r="C11" s="14" t="s">
        <v>95</v>
      </c>
      <c r="D11" s="12" t="s">
        <v>30</v>
      </c>
      <c r="E11" s="12">
        <f>5000*2</f>
        <v>10000</v>
      </c>
      <c r="F11" s="17"/>
      <c r="G11" s="40">
        <f>E11*F11</f>
        <v>0</v>
      </c>
      <c r="J11" s="13"/>
    </row>
    <row r="12" spans="1:11" s="4" customFormat="1" ht="24.75" customHeight="1" x14ac:dyDescent="0.2">
      <c r="A12" s="9" t="s">
        <v>69</v>
      </c>
      <c r="B12" s="9" t="s">
        <v>34</v>
      </c>
      <c r="C12" s="9" t="s">
        <v>59</v>
      </c>
      <c r="F12" s="17"/>
      <c r="G12" s="40"/>
      <c r="J12" s="5"/>
    </row>
    <row r="13" spans="1:11" s="4" customFormat="1" ht="24.75" customHeight="1" x14ac:dyDescent="0.2">
      <c r="A13" s="9" t="s">
        <v>70</v>
      </c>
      <c r="B13" s="9"/>
      <c r="C13" s="14" t="s">
        <v>97</v>
      </c>
      <c r="D13" s="12" t="s">
        <v>35</v>
      </c>
      <c r="E13" s="12">
        <v>3</v>
      </c>
      <c r="F13" s="17"/>
      <c r="G13" s="40">
        <f t="shared" ref="G13:G16" si="1">E14*F13</f>
        <v>0</v>
      </c>
      <c r="J13" s="5"/>
    </row>
    <row r="14" spans="1:11" s="4" customFormat="1" ht="24.75" customHeight="1" x14ac:dyDescent="0.2">
      <c r="A14" s="9" t="s">
        <v>71</v>
      </c>
      <c r="B14" s="9"/>
      <c r="C14" s="14" t="s">
        <v>98</v>
      </c>
      <c r="D14" s="12" t="s">
        <v>35</v>
      </c>
      <c r="E14" s="12">
        <v>3</v>
      </c>
      <c r="F14" s="17"/>
      <c r="G14" s="40">
        <f t="shared" si="1"/>
        <v>0</v>
      </c>
      <c r="J14" s="5"/>
    </row>
    <row r="15" spans="1:11" s="4" customFormat="1" ht="24.75" customHeight="1" x14ac:dyDescent="0.2">
      <c r="A15" s="9" t="s">
        <v>72</v>
      </c>
      <c r="B15" s="9"/>
      <c r="C15" s="14" t="s">
        <v>99</v>
      </c>
      <c r="D15" s="12" t="s">
        <v>35</v>
      </c>
      <c r="E15" s="12">
        <v>3</v>
      </c>
      <c r="F15" s="17"/>
      <c r="G15" s="40">
        <f t="shared" si="1"/>
        <v>0</v>
      </c>
      <c r="J15" s="5"/>
    </row>
    <row r="16" spans="1:11" s="4" customFormat="1" ht="24.75" customHeight="1" x14ac:dyDescent="0.2">
      <c r="A16" s="9" t="s">
        <v>58</v>
      </c>
      <c r="B16" s="9"/>
      <c r="C16" s="14" t="s">
        <v>100</v>
      </c>
      <c r="D16" s="12" t="s">
        <v>35</v>
      </c>
      <c r="E16" s="12">
        <v>4</v>
      </c>
      <c r="F16" s="17"/>
      <c r="G16" s="40">
        <f t="shared" si="1"/>
        <v>0</v>
      </c>
      <c r="J16" s="5"/>
    </row>
    <row r="17" spans="1:10" s="4" customFormat="1" ht="24.75" customHeight="1" x14ac:dyDescent="0.2">
      <c r="A17" s="9" t="s">
        <v>73</v>
      </c>
      <c r="B17" s="9" t="s">
        <v>32</v>
      </c>
      <c r="C17" s="14" t="s">
        <v>33</v>
      </c>
      <c r="D17" s="12" t="s">
        <v>30</v>
      </c>
      <c r="E17" s="12">
        <f>(E8+E9+E10+E11)/2</f>
        <v>12000</v>
      </c>
      <c r="F17" s="17"/>
      <c r="G17" s="40">
        <f>E17*F17</f>
        <v>0</v>
      </c>
      <c r="J17" s="5"/>
    </row>
    <row r="18" spans="1:10" s="4" customFormat="1" ht="24.75" customHeight="1" x14ac:dyDescent="0.2">
      <c r="A18" s="9" t="s">
        <v>74</v>
      </c>
      <c r="B18" s="9" t="s">
        <v>51</v>
      </c>
      <c r="C18" s="14" t="s">
        <v>65</v>
      </c>
      <c r="D18" s="12" t="s">
        <v>30</v>
      </c>
      <c r="E18" s="12">
        <f>E17</f>
        <v>12000</v>
      </c>
      <c r="F18" s="17"/>
      <c r="G18" s="40">
        <f t="shared" ref="G18" si="2">E18*F18</f>
        <v>0</v>
      </c>
      <c r="J18" s="5"/>
    </row>
    <row r="19" spans="1:10" s="4" customFormat="1" ht="24.75" customHeight="1" x14ac:dyDescent="0.2">
      <c r="A19" s="19">
        <v>2</v>
      </c>
      <c r="B19" s="19" t="s">
        <v>52</v>
      </c>
      <c r="C19" s="20" t="s">
        <v>53</v>
      </c>
      <c r="D19" s="19"/>
      <c r="E19" s="20"/>
      <c r="F19" s="25"/>
      <c r="G19" s="36"/>
      <c r="J19" s="5"/>
    </row>
    <row r="20" spans="1:10" s="4" customFormat="1" ht="24.75" customHeight="1" x14ac:dyDescent="0.2">
      <c r="A20" s="9" t="s">
        <v>17</v>
      </c>
      <c r="B20" s="9" t="s">
        <v>26</v>
      </c>
      <c r="C20" s="9" t="s">
        <v>55</v>
      </c>
      <c r="D20" s="12" t="s">
        <v>30</v>
      </c>
      <c r="E20" s="12">
        <f>E18*0.3</f>
        <v>3600</v>
      </c>
      <c r="F20" s="18"/>
      <c r="G20" s="40">
        <f t="shared" ref="G20:G22" si="3">E20*F20</f>
        <v>0</v>
      </c>
      <c r="J20" s="5"/>
    </row>
    <row r="21" spans="1:10" s="4" customFormat="1" ht="24.75" customHeight="1" x14ac:dyDescent="0.2">
      <c r="A21" s="9" t="s">
        <v>6</v>
      </c>
      <c r="B21" s="9" t="s">
        <v>57</v>
      </c>
      <c r="C21" s="9" t="s">
        <v>54</v>
      </c>
      <c r="D21" s="12" t="s">
        <v>91</v>
      </c>
      <c r="E21" s="12">
        <v>3000</v>
      </c>
      <c r="F21" s="18"/>
      <c r="G21" s="40">
        <f t="shared" si="3"/>
        <v>0</v>
      </c>
      <c r="J21" s="5"/>
    </row>
    <row r="22" spans="1:10" s="4" customFormat="1" ht="24.75" customHeight="1" x14ac:dyDescent="0.2">
      <c r="A22" s="9" t="s">
        <v>7</v>
      </c>
      <c r="B22" s="9" t="s">
        <v>56</v>
      </c>
      <c r="C22" s="9" t="s">
        <v>77</v>
      </c>
      <c r="D22" s="12" t="s">
        <v>30</v>
      </c>
      <c r="E22" s="12">
        <f>E17*0.2</f>
        <v>2400</v>
      </c>
      <c r="F22" s="18"/>
      <c r="G22" s="40">
        <f t="shared" si="3"/>
        <v>0</v>
      </c>
      <c r="J22" s="5"/>
    </row>
    <row r="23" spans="1:10" s="4" customFormat="1" ht="24.75" customHeight="1" x14ac:dyDescent="0.2">
      <c r="A23" s="19">
        <v>3</v>
      </c>
      <c r="B23" s="19" t="s">
        <v>14</v>
      </c>
      <c r="C23" s="20" t="s">
        <v>31</v>
      </c>
      <c r="D23" s="19"/>
      <c r="E23" s="20"/>
      <c r="F23" s="25"/>
      <c r="G23" s="36"/>
      <c r="J23" s="5"/>
    </row>
    <row r="24" spans="1:10" s="4" customFormat="1" ht="24.75" customHeight="1" x14ac:dyDescent="0.2">
      <c r="A24" s="9" t="s">
        <v>8</v>
      </c>
      <c r="B24" s="9" t="s">
        <v>18</v>
      </c>
      <c r="C24" s="9" t="s">
        <v>12</v>
      </c>
      <c r="D24" s="12" t="s">
        <v>30</v>
      </c>
      <c r="E24" s="12">
        <f>E17</f>
        <v>12000</v>
      </c>
      <c r="F24" s="17"/>
      <c r="G24" s="40">
        <f t="shared" ref="G24:G30" si="4">E24*F24</f>
        <v>0</v>
      </c>
      <c r="J24" s="5"/>
    </row>
    <row r="25" spans="1:10" s="4" customFormat="1" ht="24.75" customHeight="1" x14ac:dyDescent="0.2">
      <c r="A25" s="9" t="s">
        <v>36</v>
      </c>
      <c r="B25" s="9" t="s">
        <v>20</v>
      </c>
      <c r="C25" s="9" t="s">
        <v>83</v>
      </c>
      <c r="D25" s="12" t="s">
        <v>30</v>
      </c>
      <c r="E25" s="12">
        <f t="shared" ref="E25:E34" si="5">E24</f>
        <v>12000</v>
      </c>
      <c r="F25" s="17"/>
      <c r="G25" s="40">
        <f t="shared" si="4"/>
        <v>0</v>
      </c>
      <c r="J25" s="5"/>
    </row>
    <row r="26" spans="1:10" s="4" customFormat="1" ht="24.75" customHeight="1" x14ac:dyDescent="0.2">
      <c r="A26" s="9" t="s">
        <v>37</v>
      </c>
      <c r="B26" s="9" t="s">
        <v>22</v>
      </c>
      <c r="C26" s="9" t="s">
        <v>60</v>
      </c>
      <c r="D26" s="12" t="s">
        <v>30</v>
      </c>
      <c r="E26" s="12">
        <f t="shared" si="5"/>
        <v>12000</v>
      </c>
      <c r="F26" s="17"/>
      <c r="G26" s="40">
        <f>E26*F26</f>
        <v>0</v>
      </c>
      <c r="J26" s="5"/>
    </row>
    <row r="27" spans="1:10" s="4" customFormat="1" ht="24.75" customHeight="1" x14ac:dyDescent="0.2">
      <c r="A27" s="9" t="s">
        <v>38</v>
      </c>
      <c r="B27" s="9" t="s">
        <v>76</v>
      </c>
      <c r="C27" s="9" t="s">
        <v>68</v>
      </c>
      <c r="D27" s="12" t="s">
        <v>30</v>
      </c>
      <c r="E27" s="12">
        <f t="shared" si="5"/>
        <v>12000</v>
      </c>
      <c r="F27" s="17"/>
      <c r="G27" s="40">
        <f>E27*F27</f>
        <v>0</v>
      </c>
      <c r="J27" s="5"/>
    </row>
    <row r="28" spans="1:10" s="4" customFormat="1" ht="24.75" customHeight="1" x14ac:dyDescent="0.2">
      <c r="A28" s="9" t="s">
        <v>39</v>
      </c>
      <c r="B28" s="9" t="s">
        <v>23</v>
      </c>
      <c r="C28" s="14" t="s">
        <v>28</v>
      </c>
      <c r="D28" s="12" t="s">
        <v>30</v>
      </c>
      <c r="E28" s="12">
        <f t="shared" si="5"/>
        <v>12000</v>
      </c>
      <c r="F28" s="17"/>
      <c r="G28" s="40">
        <f t="shared" si="4"/>
        <v>0</v>
      </c>
      <c r="J28" s="5"/>
    </row>
    <row r="29" spans="1:10" s="4" customFormat="1" ht="24.75" customHeight="1" x14ac:dyDescent="0.2">
      <c r="A29" s="9" t="s">
        <v>40</v>
      </c>
      <c r="B29" s="9" t="s">
        <v>29</v>
      </c>
      <c r="C29" s="14" t="s">
        <v>66</v>
      </c>
      <c r="D29" s="12" t="s">
        <v>30</v>
      </c>
      <c r="E29" s="12">
        <f t="shared" si="5"/>
        <v>12000</v>
      </c>
      <c r="F29" s="17"/>
      <c r="G29" s="40">
        <f t="shared" si="4"/>
        <v>0</v>
      </c>
      <c r="J29" s="5"/>
    </row>
    <row r="30" spans="1:10" s="4" customFormat="1" ht="24.75" customHeight="1" x14ac:dyDescent="0.2">
      <c r="A30" s="9" t="s">
        <v>41</v>
      </c>
      <c r="B30" s="9" t="s">
        <v>19</v>
      </c>
      <c r="C30" s="14" t="s">
        <v>79</v>
      </c>
      <c r="D30" s="12" t="s">
        <v>30</v>
      </c>
      <c r="E30" s="12">
        <f t="shared" si="5"/>
        <v>12000</v>
      </c>
      <c r="F30" s="17"/>
      <c r="G30" s="40">
        <f t="shared" si="4"/>
        <v>0</v>
      </c>
      <c r="J30" s="5"/>
    </row>
    <row r="31" spans="1:10" s="4" customFormat="1" ht="24.75" customHeight="1" x14ac:dyDescent="0.2">
      <c r="A31" s="9" t="s">
        <v>42</v>
      </c>
      <c r="B31" s="9" t="s">
        <v>27</v>
      </c>
      <c r="C31" s="9" t="s">
        <v>67</v>
      </c>
      <c r="D31" s="12" t="s">
        <v>30</v>
      </c>
      <c r="E31" s="12">
        <f t="shared" si="5"/>
        <v>12000</v>
      </c>
      <c r="F31" s="17"/>
      <c r="G31" s="40">
        <f>E31*F31</f>
        <v>0</v>
      </c>
      <c r="J31" s="5"/>
    </row>
    <row r="32" spans="1:10" s="4" customFormat="1" ht="24.75" customHeight="1" x14ac:dyDescent="0.2">
      <c r="A32" s="9" t="s">
        <v>43</v>
      </c>
      <c r="B32" s="9" t="s">
        <v>24</v>
      </c>
      <c r="C32" s="14" t="s">
        <v>13</v>
      </c>
      <c r="D32" s="12" t="s">
        <v>30</v>
      </c>
      <c r="E32" s="12">
        <f t="shared" si="5"/>
        <v>12000</v>
      </c>
      <c r="F32" s="17"/>
      <c r="G32" s="40">
        <f>E32*F32</f>
        <v>0</v>
      </c>
      <c r="J32" s="5"/>
    </row>
    <row r="33" spans="1:10" s="4" customFormat="1" ht="24.75" customHeight="1" x14ac:dyDescent="0.2">
      <c r="A33" s="9" t="s">
        <v>44</v>
      </c>
      <c r="B33" s="9" t="s">
        <v>21</v>
      </c>
      <c r="C33" s="14" t="s">
        <v>78</v>
      </c>
      <c r="D33" s="12" t="s">
        <v>30</v>
      </c>
      <c r="E33" s="12">
        <f t="shared" si="5"/>
        <v>12000</v>
      </c>
      <c r="F33" s="17"/>
      <c r="G33" s="40">
        <f>E33*F33</f>
        <v>0</v>
      </c>
      <c r="J33" s="5"/>
    </row>
    <row r="34" spans="1:10" s="4" customFormat="1" ht="24.75" customHeight="1" x14ac:dyDescent="0.2">
      <c r="A34" s="9" t="s">
        <v>75</v>
      </c>
      <c r="B34" s="9" t="s">
        <v>25</v>
      </c>
      <c r="C34" s="9" t="s">
        <v>80</v>
      </c>
      <c r="D34" s="12" t="s">
        <v>30</v>
      </c>
      <c r="E34" s="12">
        <f t="shared" si="5"/>
        <v>12000</v>
      </c>
      <c r="F34" s="17"/>
      <c r="G34" s="40">
        <f>E34*F34</f>
        <v>0</v>
      </c>
      <c r="J34" s="5"/>
    </row>
    <row r="35" spans="1:10" s="4" customFormat="1" ht="24.75" customHeight="1" x14ac:dyDescent="0.2">
      <c r="A35" s="19">
        <v>4</v>
      </c>
      <c r="B35" s="19" t="s">
        <v>20</v>
      </c>
      <c r="C35" s="20" t="s">
        <v>81</v>
      </c>
      <c r="D35" s="19"/>
      <c r="E35" s="20"/>
      <c r="F35" s="25"/>
      <c r="G35" s="36"/>
      <c r="J35" s="5"/>
    </row>
    <row r="36" spans="1:10" s="4" customFormat="1" ht="24.75" customHeight="1" x14ac:dyDescent="0.2">
      <c r="A36" s="9" t="s">
        <v>45</v>
      </c>
      <c r="B36" s="9" t="s">
        <v>89</v>
      </c>
      <c r="C36" s="9" t="s">
        <v>64</v>
      </c>
      <c r="D36" s="12" t="s">
        <v>30</v>
      </c>
      <c r="E36" s="12">
        <f>E24</f>
        <v>12000</v>
      </c>
      <c r="F36" s="17"/>
      <c r="G36" s="40">
        <f>E36*F36</f>
        <v>0</v>
      </c>
      <c r="J36" s="5"/>
    </row>
    <row r="37" spans="1:10" s="4" customFormat="1" ht="24.75" customHeight="1" x14ac:dyDescent="0.2">
      <c r="A37" s="9" t="s">
        <v>61</v>
      </c>
      <c r="B37" s="9" t="s">
        <v>89</v>
      </c>
      <c r="C37" s="9" t="s">
        <v>82</v>
      </c>
      <c r="D37" s="12" t="s">
        <v>30</v>
      </c>
      <c r="E37" s="12">
        <v>5000</v>
      </c>
      <c r="F37" s="17"/>
      <c r="G37" s="40">
        <f>E37*F37</f>
        <v>0</v>
      </c>
      <c r="J37" s="5"/>
    </row>
    <row r="38" spans="1:10" s="4" customFormat="1" ht="24.75" customHeight="1" x14ac:dyDescent="0.2">
      <c r="A38" s="9" t="s">
        <v>62</v>
      </c>
      <c r="B38" s="9" t="s">
        <v>89</v>
      </c>
      <c r="C38" s="9" t="s">
        <v>96</v>
      </c>
      <c r="D38" s="12" t="s">
        <v>35</v>
      </c>
      <c r="E38" s="12">
        <v>25</v>
      </c>
      <c r="F38" s="17"/>
      <c r="G38" s="40">
        <f>E38*F38</f>
        <v>0</v>
      </c>
      <c r="J38" s="5"/>
    </row>
    <row r="39" spans="1:10" s="4" customFormat="1" ht="24.75" customHeight="1" x14ac:dyDescent="0.2">
      <c r="A39" s="19">
        <v>5</v>
      </c>
      <c r="B39" s="19" t="s">
        <v>10</v>
      </c>
      <c r="C39" s="20" t="s">
        <v>9</v>
      </c>
      <c r="D39" s="21"/>
      <c r="E39" s="22"/>
      <c r="F39" s="23"/>
      <c r="G39" s="36"/>
      <c r="J39" s="5"/>
    </row>
    <row r="40" spans="1:10" s="4" customFormat="1" ht="33.75" customHeight="1" x14ac:dyDescent="0.2">
      <c r="A40" s="9" t="s">
        <v>63</v>
      </c>
      <c r="B40" s="9" t="s">
        <v>89</v>
      </c>
      <c r="C40" s="14" t="s">
        <v>11</v>
      </c>
      <c r="D40" s="12" t="s">
        <v>30</v>
      </c>
      <c r="E40" s="12">
        <f>E18</f>
        <v>12000</v>
      </c>
      <c r="F40" s="18"/>
      <c r="G40" s="40">
        <f>E40*F40</f>
        <v>0</v>
      </c>
      <c r="H40" s="6"/>
      <c r="J40" s="5"/>
    </row>
    <row r="41" spans="1:10" s="4" customFormat="1" ht="39" customHeight="1" x14ac:dyDescent="0.2">
      <c r="A41" s="27"/>
      <c r="B41" s="27"/>
      <c r="C41" s="28" t="s">
        <v>90</v>
      </c>
      <c r="D41" s="29"/>
      <c r="E41" s="30"/>
      <c r="F41" s="31"/>
      <c r="G41" s="37">
        <f>G8+G9+G10+G11+G13+G14+G15+G16+G17+G18+G21+G22+G24+G25+G26+G27+G28+G29+G30+G31+G32+G33+G34+G36+G37+G38+G40+G20</f>
        <v>0</v>
      </c>
      <c r="H41" s="6"/>
      <c r="J41" s="5"/>
    </row>
    <row r="42" spans="1:10" x14ac:dyDescent="0.25">
      <c r="A42" s="32" t="s">
        <v>84</v>
      </c>
      <c r="B42" s="33"/>
      <c r="C42" s="34"/>
      <c r="D42" s="34"/>
      <c r="E42" s="34"/>
      <c r="F42" s="35"/>
      <c r="G42" s="38"/>
    </row>
    <row r="43" spans="1:10" x14ac:dyDescent="0.25">
      <c r="A43" s="2"/>
      <c r="B43" s="2"/>
      <c r="G43" s="39"/>
    </row>
    <row r="44" spans="1:10" x14ac:dyDescent="0.25">
      <c r="A44" s="2"/>
      <c r="B44" s="2"/>
    </row>
    <row r="45" spans="1:10" x14ac:dyDescent="0.25">
      <c r="A45" s="2"/>
      <c r="B45" s="2"/>
    </row>
    <row r="46" spans="1:10" x14ac:dyDescent="0.25">
      <c r="A46" s="2"/>
      <c r="B46" s="2"/>
    </row>
    <row r="47" spans="1:10" x14ac:dyDescent="0.25">
      <c r="A47" s="2"/>
      <c r="B47" s="2"/>
    </row>
    <row r="48" spans="1:10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2"/>
      <c r="B53" s="2"/>
    </row>
  </sheetData>
  <mergeCells count="5">
    <mergeCell ref="A1:C1"/>
    <mergeCell ref="D1:G1"/>
    <mergeCell ref="A2:G2"/>
    <mergeCell ref="A3:G3"/>
    <mergeCell ref="A4:G4"/>
  </mergeCells>
  <pageMargins left="0" right="0" top="0.39370078740157483" bottom="0.19685039370078741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171C-1DB7-448F-8FF5-2662A916DF80}">
  <sheetPr>
    <pageSetUpPr fitToPage="1"/>
  </sheetPr>
  <dimension ref="A1:K53"/>
  <sheetViews>
    <sheetView zoomScaleNormal="100" zoomScaleSheetLayoutView="90" workbookViewId="0">
      <selection activeCell="H5" sqref="H5"/>
    </sheetView>
  </sheetViews>
  <sheetFormatPr defaultColWidth="8.85546875" defaultRowHeight="15" x14ac:dyDescent="0.25"/>
  <cols>
    <col min="1" max="1" width="7.28515625" customWidth="1"/>
    <col min="2" max="2" width="10.28515625" customWidth="1"/>
    <col min="3" max="3" width="86.85546875" bestFit="1" customWidth="1"/>
    <col min="4" max="4" width="9" customWidth="1"/>
    <col min="5" max="5" width="15.28515625" customWidth="1"/>
    <col min="6" max="6" width="14.7109375" style="16" bestFit="1" customWidth="1"/>
    <col min="7" max="7" width="18" style="1" bestFit="1" customWidth="1"/>
    <col min="9" max="9" width="14.28515625" bestFit="1" customWidth="1"/>
    <col min="10" max="10" width="15" style="3" bestFit="1" customWidth="1"/>
    <col min="11" max="11" width="10" bestFit="1" customWidth="1"/>
  </cols>
  <sheetData>
    <row r="1" spans="1:11" ht="69" customHeight="1" x14ac:dyDescent="0.25">
      <c r="A1" s="42"/>
      <c r="B1" s="42"/>
      <c r="C1" s="42"/>
      <c r="D1" s="43" t="s">
        <v>86</v>
      </c>
      <c r="E1" s="43"/>
      <c r="F1" s="43"/>
      <c r="G1" s="43"/>
    </row>
    <row r="2" spans="1:11" ht="21" customHeight="1" x14ac:dyDescent="0.25">
      <c r="A2" s="44" t="s">
        <v>85</v>
      </c>
      <c r="B2" s="44"/>
      <c r="C2" s="44"/>
      <c r="D2" s="44"/>
      <c r="E2" s="44"/>
      <c r="F2" s="44"/>
      <c r="G2" s="44"/>
      <c r="J2" s="7"/>
    </row>
    <row r="3" spans="1:11" ht="21" customHeight="1" x14ac:dyDescent="0.25">
      <c r="A3" s="45"/>
      <c r="B3" s="45"/>
      <c r="C3" s="45"/>
      <c r="D3" s="45"/>
      <c r="E3" s="45"/>
      <c r="F3" s="45"/>
      <c r="G3" s="45"/>
      <c r="J3" s="7"/>
    </row>
    <row r="4" spans="1:11" ht="21.75" customHeight="1" x14ac:dyDescent="0.25">
      <c r="A4" s="46" t="s">
        <v>5</v>
      </c>
      <c r="B4" s="46"/>
      <c r="C4" s="46"/>
      <c r="D4" s="46"/>
      <c r="E4" s="46"/>
      <c r="F4" s="46"/>
      <c r="G4" s="46"/>
      <c r="J4" s="7"/>
    </row>
    <row r="5" spans="1:11" s="4" customFormat="1" ht="32.25" customHeight="1" x14ac:dyDescent="0.2">
      <c r="A5" s="10" t="s">
        <v>4</v>
      </c>
      <c r="B5" s="10"/>
      <c r="C5" s="10" t="s">
        <v>3</v>
      </c>
      <c r="D5" s="10" t="s">
        <v>2</v>
      </c>
      <c r="E5" s="8" t="s">
        <v>87</v>
      </c>
      <c r="F5" s="15" t="s">
        <v>88</v>
      </c>
      <c r="G5" s="11" t="s">
        <v>1</v>
      </c>
      <c r="J5" s="5"/>
    </row>
    <row r="6" spans="1:11" s="4" customFormat="1" ht="24.75" customHeight="1" x14ac:dyDescent="0.2">
      <c r="A6" s="19">
        <v>1</v>
      </c>
      <c r="B6" s="19" t="s">
        <v>15</v>
      </c>
      <c r="C6" s="19" t="s">
        <v>16</v>
      </c>
      <c r="D6" s="19"/>
      <c r="E6" s="26"/>
      <c r="F6" s="25"/>
      <c r="G6" s="24"/>
      <c r="J6" s="5"/>
    </row>
    <row r="7" spans="1:11" s="9" customFormat="1" ht="31.5" customHeight="1" x14ac:dyDescent="0.25">
      <c r="A7" s="9" t="s">
        <v>0</v>
      </c>
      <c r="B7" s="9" t="s">
        <v>15</v>
      </c>
      <c r="C7" s="14" t="s">
        <v>46</v>
      </c>
      <c r="J7" s="13"/>
    </row>
    <row r="8" spans="1:11" s="9" customFormat="1" ht="24.75" customHeight="1" x14ac:dyDescent="0.25">
      <c r="A8" s="9" t="s">
        <v>47</v>
      </c>
      <c r="C8" s="14" t="s">
        <v>92</v>
      </c>
      <c r="D8" s="12" t="s">
        <v>30</v>
      </c>
      <c r="E8" s="12">
        <f>500*2</f>
        <v>1000</v>
      </c>
      <c r="F8" s="17"/>
      <c r="G8" s="40">
        <f>E8*F8</f>
        <v>0</v>
      </c>
      <c r="K8" s="41"/>
    </row>
    <row r="9" spans="1:11" s="9" customFormat="1" ht="24.75" customHeight="1" x14ac:dyDescent="0.25">
      <c r="A9" s="9" t="s">
        <v>48</v>
      </c>
      <c r="C9" s="14" t="s">
        <v>93</v>
      </c>
      <c r="D9" s="12" t="s">
        <v>30</v>
      </c>
      <c r="E9" s="12">
        <f>1500*2</f>
        <v>3000</v>
      </c>
      <c r="F9" s="17"/>
      <c r="G9" s="40">
        <f t="shared" ref="G9:G10" si="0">E9*F9</f>
        <v>0</v>
      </c>
      <c r="K9" s="41"/>
    </row>
    <row r="10" spans="1:11" s="9" customFormat="1" ht="24.75" customHeight="1" x14ac:dyDescent="0.25">
      <c r="A10" s="9" t="s">
        <v>49</v>
      </c>
      <c r="C10" s="14" t="s">
        <v>94</v>
      </c>
      <c r="D10" s="12" t="s">
        <v>30</v>
      </c>
      <c r="E10" s="12">
        <f>5000*2</f>
        <v>10000</v>
      </c>
      <c r="F10" s="17"/>
      <c r="G10" s="40">
        <f t="shared" si="0"/>
        <v>0</v>
      </c>
      <c r="K10" s="41"/>
    </row>
    <row r="11" spans="1:11" s="9" customFormat="1" ht="24.75" customHeight="1" x14ac:dyDescent="0.25">
      <c r="A11" s="9" t="s">
        <v>50</v>
      </c>
      <c r="C11" s="14" t="s">
        <v>95</v>
      </c>
      <c r="D11" s="12" t="s">
        <v>30</v>
      </c>
      <c r="E11" s="12">
        <f>5000*2</f>
        <v>10000</v>
      </c>
      <c r="F11" s="17"/>
      <c r="G11" s="40">
        <f>E11*F11</f>
        <v>0</v>
      </c>
      <c r="J11" s="13"/>
    </row>
    <row r="12" spans="1:11" s="4" customFormat="1" ht="24.75" customHeight="1" x14ac:dyDescent="0.2">
      <c r="A12" s="9" t="s">
        <v>69</v>
      </c>
      <c r="B12" s="9" t="s">
        <v>34</v>
      </c>
      <c r="C12" s="9" t="s">
        <v>59</v>
      </c>
      <c r="F12" s="17"/>
      <c r="G12" s="40"/>
      <c r="J12" s="5"/>
    </row>
    <row r="13" spans="1:11" s="4" customFormat="1" ht="24.75" customHeight="1" x14ac:dyDescent="0.2">
      <c r="A13" s="9" t="s">
        <v>70</v>
      </c>
      <c r="B13" s="9"/>
      <c r="C13" s="14" t="s">
        <v>97</v>
      </c>
      <c r="D13" s="12" t="s">
        <v>35</v>
      </c>
      <c r="E13" s="12">
        <v>3</v>
      </c>
      <c r="F13" s="17"/>
      <c r="G13" s="40">
        <f t="shared" ref="G13:G16" si="1">E14*F13</f>
        <v>0</v>
      </c>
      <c r="J13" s="5"/>
    </row>
    <row r="14" spans="1:11" s="4" customFormat="1" ht="24.75" customHeight="1" x14ac:dyDescent="0.2">
      <c r="A14" s="9" t="s">
        <v>71</v>
      </c>
      <c r="B14" s="9"/>
      <c r="C14" s="14" t="s">
        <v>98</v>
      </c>
      <c r="D14" s="12" t="s">
        <v>35</v>
      </c>
      <c r="E14" s="12">
        <v>3</v>
      </c>
      <c r="F14" s="17"/>
      <c r="G14" s="40">
        <f t="shared" si="1"/>
        <v>0</v>
      </c>
      <c r="J14" s="5"/>
    </row>
    <row r="15" spans="1:11" s="4" customFormat="1" ht="24.75" customHeight="1" x14ac:dyDescent="0.2">
      <c r="A15" s="9" t="s">
        <v>72</v>
      </c>
      <c r="B15" s="9"/>
      <c r="C15" s="14" t="s">
        <v>99</v>
      </c>
      <c r="D15" s="12" t="s">
        <v>35</v>
      </c>
      <c r="E15" s="12">
        <v>3</v>
      </c>
      <c r="F15" s="17"/>
      <c r="G15" s="40">
        <f t="shared" si="1"/>
        <v>0</v>
      </c>
      <c r="J15" s="5"/>
    </row>
    <row r="16" spans="1:11" s="4" customFormat="1" ht="24.75" customHeight="1" x14ac:dyDescent="0.2">
      <c r="A16" s="9" t="s">
        <v>58</v>
      </c>
      <c r="B16" s="9"/>
      <c r="C16" s="14" t="s">
        <v>100</v>
      </c>
      <c r="D16" s="12" t="s">
        <v>35</v>
      </c>
      <c r="E16" s="12">
        <v>4</v>
      </c>
      <c r="F16" s="17"/>
      <c r="G16" s="40">
        <f t="shared" si="1"/>
        <v>0</v>
      </c>
      <c r="J16" s="5"/>
    </row>
    <row r="17" spans="1:10" s="4" customFormat="1" ht="24.75" customHeight="1" x14ac:dyDescent="0.2">
      <c r="A17" s="9" t="s">
        <v>73</v>
      </c>
      <c r="B17" s="9" t="s">
        <v>32</v>
      </c>
      <c r="C17" s="14" t="s">
        <v>33</v>
      </c>
      <c r="D17" s="12" t="s">
        <v>30</v>
      </c>
      <c r="E17" s="12">
        <f>(E8+E9+E10+E11)/2</f>
        <v>12000</v>
      </c>
      <c r="F17" s="17"/>
      <c r="G17" s="40">
        <f>E17*F17</f>
        <v>0</v>
      </c>
      <c r="J17" s="5"/>
    </row>
    <row r="18" spans="1:10" s="4" customFormat="1" ht="24.75" customHeight="1" x14ac:dyDescent="0.2">
      <c r="A18" s="9" t="s">
        <v>74</v>
      </c>
      <c r="B18" s="9" t="s">
        <v>51</v>
      </c>
      <c r="C18" s="14" t="s">
        <v>65</v>
      </c>
      <c r="D18" s="12" t="s">
        <v>30</v>
      </c>
      <c r="E18" s="12">
        <f>E17</f>
        <v>12000</v>
      </c>
      <c r="F18" s="17"/>
      <c r="G18" s="40">
        <f t="shared" ref="G18" si="2">E18*F18</f>
        <v>0</v>
      </c>
      <c r="J18" s="5"/>
    </row>
    <row r="19" spans="1:10" s="4" customFormat="1" ht="24.75" customHeight="1" x14ac:dyDescent="0.2">
      <c r="A19" s="19">
        <v>2</v>
      </c>
      <c r="B19" s="19" t="s">
        <v>52</v>
      </c>
      <c r="C19" s="20" t="s">
        <v>53</v>
      </c>
      <c r="D19" s="19"/>
      <c r="E19" s="20"/>
      <c r="F19" s="25"/>
      <c r="G19" s="36"/>
      <c r="J19" s="5"/>
    </row>
    <row r="20" spans="1:10" s="4" customFormat="1" ht="24.75" customHeight="1" x14ac:dyDescent="0.2">
      <c r="A20" s="9" t="s">
        <v>17</v>
      </c>
      <c r="B20" s="9" t="s">
        <v>26</v>
      </c>
      <c r="C20" s="9" t="s">
        <v>55</v>
      </c>
      <c r="D20" s="12" t="s">
        <v>30</v>
      </c>
      <c r="E20" s="12">
        <f>E18*0.3</f>
        <v>3600</v>
      </c>
      <c r="F20" s="18"/>
      <c r="G20" s="40">
        <f t="shared" ref="G20:G22" si="3">E20*F20</f>
        <v>0</v>
      </c>
      <c r="J20" s="5"/>
    </row>
    <row r="21" spans="1:10" s="4" customFormat="1" ht="24.75" customHeight="1" x14ac:dyDescent="0.2">
      <c r="A21" s="9" t="s">
        <v>6</v>
      </c>
      <c r="B21" s="9" t="s">
        <v>57</v>
      </c>
      <c r="C21" s="9" t="s">
        <v>54</v>
      </c>
      <c r="D21" s="12" t="s">
        <v>91</v>
      </c>
      <c r="E21" s="12">
        <v>3000</v>
      </c>
      <c r="F21" s="18"/>
      <c r="G21" s="40">
        <f t="shared" si="3"/>
        <v>0</v>
      </c>
      <c r="J21" s="5"/>
    </row>
    <row r="22" spans="1:10" s="4" customFormat="1" ht="24.75" customHeight="1" x14ac:dyDescent="0.2">
      <c r="A22" s="9" t="s">
        <v>7</v>
      </c>
      <c r="B22" s="9" t="s">
        <v>56</v>
      </c>
      <c r="C22" s="9" t="s">
        <v>77</v>
      </c>
      <c r="D22" s="12" t="s">
        <v>30</v>
      </c>
      <c r="E22" s="12">
        <f>E17*0.2</f>
        <v>2400</v>
      </c>
      <c r="F22" s="18"/>
      <c r="G22" s="40">
        <f t="shared" si="3"/>
        <v>0</v>
      </c>
      <c r="J22" s="5"/>
    </row>
    <row r="23" spans="1:10" s="4" customFormat="1" ht="24.75" customHeight="1" x14ac:dyDescent="0.2">
      <c r="A23" s="19">
        <v>3</v>
      </c>
      <c r="B23" s="19" t="s">
        <v>14</v>
      </c>
      <c r="C23" s="20" t="s">
        <v>31</v>
      </c>
      <c r="D23" s="19"/>
      <c r="E23" s="20"/>
      <c r="F23" s="25"/>
      <c r="G23" s="36"/>
      <c r="J23" s="5"/>
    </row>
    <row r="24" spans="1:10" s="4" customFormat="1" ht="24.75" customHeight="1" x14ac:dyDescent="0.2">
      <c r="A24" s="9" t="s">
        <v>8</v>
      </c>
      <c r="B24" s="9" t="s">
        <v>18</v>
      </c>
      <c r="C24" s="9" t="s">
        <v>12</v>
      </c>
      <c r="D24" s="12" t="s">
        <v>30</v>
      </c>
      <c r="E24" s="12">
        <f>E17</f>
        <v>12000</v>
      </c>
      <c r="F24" s="17"/>
      <c r="G24" s="40">
        <f t="shared" ref="G24:G30" si="4">E24*F24</f>
        <v>0</v>
      </c>
      <c r="J24" s="5"/>
    </row>
    <row r="25" spans="1:10" s="4" customFormat="1" ht="24.75" customHeight="1" x14ac:dyDescent="0.2">
      <c r="A25" s="9" t="s">
        <v>36</v>
      </c>
      <c r="B25" s="9" t="s">
        <v>20</v>
      </c>
      <c r="C25" s="9" t="s">
        <v>83</v>
      </c>
      <c r="D25" s="12" t="s">
        <v>30</v>
      </c>
      <c r="E25" s="12">
        <f t="shared" ref="E25:E34" si="5">E24</f>
        <v>12000</v>
      </c>
      <c r="F25" s="17"/>
      <c r="G25" s="40">
        <f t="shared" si="4"/>
        <v>0</v>
      </c>
      <c r="J25" s="5"/>
    </row>
    <row r="26" spans="1:10" s="4" customFormat="1" ht="24.75" customHeight="1" x14ac:dyDescent="0.2">
      <c r="A26" s="9" t="s">
        <v>37</v>
      </c>
      <c r="B26" s="9" t="s">
        <v>22</v>
      </c>
      <c r="C26" s="9" t="s">
        <v>60</v>
      </c>
      <c r="D26" s="12" t="s">
        <v>30</v>
      </c>
      <c r="E26" s="12">
        <f t="shared" si="5"/>
        <v>12000</v>
      </c>
      <c r="F26" s="17"/>
      <c r="G26" s="40">
        <f>E26*F26</f>
        <v>0</v>
      </c>
      <c r="J26" s="5"/>
    </row>
    <row r="27" spans="1:10" s="4" customFormat="1" ht="24.75" customHeight="1" x14ac:dyDescent="0.2">
      <c r="A27" s="9" t="s">
        <v>38</v>
      </c>
      <c r="B27" s="9" t="s">
        <v>76</v>
      </c>
      <c r="C27" s="9" t="s">
        <v>68</v>
      </c>
      <c r="D27" s="12" t="s">
        <v>30</v>
      </c>
      <c r="E27" s="12">
        <f t="shared" si="5"/>
        <v>12000</v>
      </c>
      <c r="F27" s="17"/>
      <c r="G27" s="40">
        <f>E27*F27</f>
        <v>0</v>
      </c>
      <c r="J27" s="5"/>
    </row>
    <row r="28" spans="1:10" s="4" customFormat="1" ht="24.75" customHeight="1" x14ac:dyDescent="0.2">
      <c r="A28" s="9" t="s">
        <v>39</v>
      </c>
      <c r="B28" s="9" t="s">
        <v>23</v>
      </c>
      <c r="C28" s="14" t="s">
        <v>28</v>
      </c>
      <c r="D28" s="12" t="s">
        <v>30</v>
      </c>
      <c r="E28" s="12">
        <f t="shared" si="5"/>
        <v>12000</v>
      </c>
      <c r="F28" s="17"/>
      <c r="G28" s="40">
        <f t="shared" si="4"/>
        <v>0</v>
      </c>
      <c r="J28" s="5"/>
    </row>
    <row r="29" spans="1:10" s="4" customFormat="1" ht="24.75" customHeight="1" x14ac:dyDescent="0.2">
      <c r="A29" s="9" t="s">
        <v>40</v>
      </c>
      <c r="B29" s="9" t="s">
        <v>29</v>
      </c>
      <c r="C29" s="14" t="s">
        <v>66</v>
      </c>
      <c r="D29" s="12" t="s">
        <v>30</v>
      </c>
      <c r="E29" s="12">
        <f t="shared" si="5"/>
        <v>12000</v>
      </c>
      <c r="F29" s="17"/>
      <c r="G29" s="40">
        <f t="shared" si="4"/>
        <v>0</v>
      </c>
      <c r="J29" s="5"/>
    </row>
    <row r="30" spans="1:10" s="4" customFormat="1" ht="24.75" customHeight="1" x14ac:dyDescent="0.2">
      <c r="A30" s="9" t="s">
        <v>41</v>
      </c>
      <c r="B30" s="9" t="s">
        <v>19</v>
      </c>
      <c r="C30" s="14" t="s">
        <v>79</v>
      </c>
      <c r="D30" s="12" t="s">
        <v>30</v>
      </c>
      <c r="E30" s="12">
        <f t="shared" si="5"/>
        <v>12000</v>
      </c>
      <c r="F30" s="17"/>
      <c r="G30" s="40">
        <f t="shared" si="4"/>
        <v>0</v>
      </c>
      <c r="J30" s="5"/>
    </row>
    <row r="31" spans="1:10" s="4" customFormat="1" ht="24.75" customHeight="1" x14ac:dyDescent="0.2">
      <c r="A31" s="9" t="s">
        <v>42</v>
      </c>
      <c r="B31" s="9" t="s">
        <v>27</v>
      </c>
      <c r="C31" s="9" t="s">
        <v>67</v>
      </c>
      <c r="D31" s="12" t="s">
        <v>30</v>
      </c>
      <c r="E31" s="12">
        <f t="shared" si="5"/>
        <v>12000</v>
      </c>
      <c r="F31" s="17"/>
      <c r="G31" s="40">
        <f>E31*F31</f>
        <v>0</v>
      </c>
      <c r="J31" s="5"/>
    </row>
    <row r="32" spans="1:10" s="4" customFormat="1" ht="24.75" customHeight="1" x14ac:dyDescent="0.2">
      <c r="A32" s="9" t="s">
        <v>43</v>
      </c>
      <c r="B32" s="9" t="s">
        <v>24</v>
      </c>
      <c r="C32" s="14" t="s">
        <v>13</v>
      </c>
      <c r="D32" s="12" t="s">
        <v>30</v>
      </c>
      <c r="E32" s="12">
        <f t="shared" si="5"/>
        <v>12000</v>
      </c>
      <c r="F32" s="17"/>
      <c r="G32" s="40">
        <f>E32*F32</f>
        <v>0</v>
      </c>
      <c r="J32" s="5"/>
    </row>
    <row r="33" spans="1:10" s="4" customFormat="1" ht="24.75" customHeight="1" x14ac:dyDescent="0.2">
      <c r="A33" s="9" t="s">
        <v>44</v>
      </c>
      <c r="B33" s="9" t="s">
        <v>21</v>
      </c>
      <c r="C33" s="14" t="s">
        <v>78</v>
      </c>
      <c r="D33" s="12" t="s">
        <v>30</v>
      </c>
      <c r="E33" s="12">
        <f t="shared" si="5"/>
        <v>12000</v>
      </c>
      <c r="F33" s="17"/>
      <c r="G33" s="40">
        <f>E33*F33</f>
        <v>0</v>
      </c>
      <c r="J33" s="5"/>
    </row>
    <row r="34" spans="1:10" s="4" customFormat="1" ht="24.75" customHeight="1" x14ac:dyDescent="0.2">
      <c r="A34" s="9" t="s">
        <v>75</v>
      </c>
      <c r="B34" s="9" t="s">
        <v>25</v>
      </c>
      <c r="C34" s="9" t="s">
        <v>80</v>
      </c>
      <c r="D34" s="12" t="s">
        <v>30</v>
      </c>
      <c r="E34" s="12">
        <f t="shared" si="5"/>
        <v>12000</v>
      </c>
      <c r="F34" s="17"/>
      <c r="G34" s="40">
        <f>E34*F34</f>
        <v>0</v>
      </c>
      <c r="J34" s="5"/>
    </row>
    <row r="35" spans="1:10" s="4" customFormat="1" ht="24.75" customHeight="1" x14ac:dyDescent="0.2">
      <c r="A35" s="19">
        <v>4</v>
      </c>
      <c r="B35" s="19" t="s">
        <v>20</v>
      </c>
      <c r="C35" s="20" t="s">
        <v>81</v>
      </c>
      <c r="D35" s="19"/>
      <c r="E35" s="20"/>
      <c r="F35" s="25"/>
      <c r="G35" s="36"/>
      <c r="J35" s="5"/>
    </row>
    <row r="36" spans="1:10" s="4" customFormat="1" ht="24.75" customHeight="1" x14ac:dyDescent="0.2">
      <c r="A36" s="9" t="s">
        <v>45</v>
      </c>
      <c r="B36" s="9" t="s">
        <v>89</v>
      </c>
      <c r="C36" s="9" t="s">
        <v>64</v>
      </c>
      <c r="D36" s="12" t="s">
        <v>30</v>
      </c>
      <c r="E36" s="12">
        <f>E24</f>
        <v>12000</v>
      </c>
      <c r="F36" s="17"/>
      <c r="G36" s="40">
        <f>E36*F36</f>
        <v>0</v>
      </c>
      <c r="J36" s="5"/>
    </row>
    <row r="37" spans="1:10" s="4" customFormat="1" ht="24.75" customHeight="1" x14ac:dyDescent="0.2">
      <c r="A37" s="9" t="s">
        <v>61</v>
      </c>
      <c r="B37" s="9" t="s">
        <v>89</v>
      </c>
      <c r="C37" s="9" t="s">
        <v>82</v>
      </c>
      <c r="D37" s="12" t="s">
        <v>30</v>
      </c>
      <c r="E37" s="12">
        <v>5000</v>
      </c>
      <c r="F37" s="17"/>
      <c r="G37" s="40">
        <f>E37*F37</f>
        <v>0</v>
      </c>
      <c r="J37" s="5"/>
    </row>
    <row r="38" spans="1:10" s="4" customFormat="1" ht="24.75" customHeight="1" x14ac:dyDescent="0.2">
      <c r="A38" s="9" t="s">
        <v>62</v>
      </c>
      <c r="B38" s="9" t="s">
        <v>89</v>
      </c>
      <c r="C38" s="9" t="s">
        <v>96</v>
      </c>
      <c r="D38" s="12" t="s">
        <v>35</v>
      </c>
      <c r="E38" s="12">
        <v>25</v>
      </c>
      <c r="F38" s="17"/>
      <c r="G38" s="40">
        <f>E38*F38</f>
        <v>0</v>
      </c>
      <c r="J38" s="5"/>
    </row>
    <row r="39" spans="1:10" s="4" customFormat="1" ht="24.75" customHeight="1" x14ac:dyDescent="0.2">
      <c r="A39" s="19">
        <v>5</v>
      </c>
      <c r="B39" s="19" t="s">
        <v>10</v>
      </c>
      <c r="C39" s="20" t="s">
        <v>9</v>
      </c>
      <c r="D39" s="21"/>
      <c r="E39" s="22"/>
      <c r="F39" s="23"/>
      <c r="G39" s="36"/>
      <c r="J39" s="5"/>
    </row>
    <row r="40" spans="1:10" s="4" customFormat="1" ht="33.75" customHeight="1" x14ac:dyDescent="0.2">
      <c r="A40" s="9" t="s">
        <v>63</v>
      </c>
      <c r="B40" s="9" t="s">
        <v>89</v>
      </c>
      <c r="C40" s="14" t="s">
        <v>11</v>
      </c>
      <c r="D40" s="12" t="s">
        <v>30</v>
      </c>
      <c r="E40" s="12">
        <f>E18</f>
        <v>12000</v>
      </c>
      <c r="F40" s="18"/>
      <c r="G40" s="40">
        <f>E40*F40</f>
        <v>0</v>
      </c>
      <c r="H40" s="6"/>
      <c r="J40" s="5"/>
    </row>
    <row r="41" spans="1:10" s="4" customFormat="1" ht="39" customHeight="1" x14ac:dyDescent="0.2">
      <c r="A41" s="27"/>
      <c r="B41" s="27"/>
      <c r="C41" s="28" t="s">
        <v>90</v>
      </c>
      <c r="D41" s="29"/>
      <c r="E41" s="30"/>
      <c r="F41" s="31"/>
      <c r="G41" s="37">
        <f>G8+G9+G10+G11+G13+G14+G15+G16+G17+G18+G21+G22+G24+G25+G26+G27+G28+G29+G30+G31+G32+G33+G34+G36+G37+G38+G40+G20</f>
        <v>0</v>
      </c>
      <c r="H41" s="6"/>
      <c r="J41" s="5"/>
    </row>
    <row r="42" spans="1:10" x14ac:dyDescent="0.25">
      <c r="A42" s="32" t="s">
        <v>84</v>
      </c>
      <c r="B42" s="33"/>
      <c r="C42" s="34"/>
      <c r="D42" s="34"/>
      <c r="E42" s="34"/>
      <c r="F42" s="35"/>
      <c r="G42" s="38"/>
    </row>
    <row r="43" spans="1:10" x14ac:dyDescent="0.25">
      <c r="A43" s="2"/>
      <c r="B43" s="2"/>
      <c r="G43" s="39"/>
    </row>
    <row r="44" spans="1:10" x14ac:dyDescent="0.25">
      <c r="A44" s="2"/>
      <c r="B44" s="2"/>
    </row>
    <row r="45" spans="1:10" x14ac:dyDescent="0.25">
      <c r="A45" s="2"/>
      <c r="B45" s="2"/>
    </row>
    <row r="46" spans="1:10" x14ac:dyDescent="0.25">
      <c r="A46" s="2"/>
      <c r="B46" s="2"/>
    </row>
    <row r="47" spans="1:10" x14ac:dyDescent="0.25">
      <c r="A47" s="2"/>
      <c r="B47" s="2"/>
    </row>
    <row r="48" spans="1:10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2"/>
      <c r="B53" s="2"/>
    </row>
  </sheetData>
  <mergeCells count="5">
    <mergeCell ref="A1:C1"/>
    <mergeCell ref="D1:G1"/>
    <mergeCell ref="A2:G2"/>
    <mergeCell ref="A3:G3"/>
    <mergeCell ref="A4:G4"/>
  </mergeCells>
  <pageMargins left="0" right="0" top="0.39370078740157483" bottom="0.19685039370078741" header="0.31496062992125984" footer="0.31496062992125984"/>
  <pageSetup paperSize="9" scale="4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5FF790D3F6E048994438A7A33CCFE3" ma:contentTypeVersion="20" ma:contentTypeDescription="Crie um novo documento." ma:contentTypeScope="" ma:versionID="4d40222970b248251c9ddc8baca9feaa">
  <xsd:schema xmlns:xsd="http://www.w3.org/2001/XMLSchema" xmlns:xs="http://www.w3.org/2001/XMLSchema" xmlns:p="http://schemas.microsoft.com/office/2006/metadata/properties" xmlns:ns2="f9a71158-161a-4975-9085-a23cdc7314d1" xmlns:ns3="557eb367-198c-46dc-ada1-4c51bf30dfa8" targetNamespace="http://schemas.microsoft.com/office/2006/metadata/properties" ma:root="true" ma:fieldsID="401971ead9c011e91fcb4af4192a410b" ns2:_="" ns3:_="">
    <xsd:import namespace="f9a71158-161a-4975-9085-a23cdc7314d1"/>
    <xsd:import namespace="557eb367-198c-46dc-ada1-4c51bf30df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71158-161a-4975-9085-a23cdc7314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ed5bb26-a870-4c84-9cf1-8a50c1ece52a}" ma:internalName="TaxCatchAll" ma:showField="CatchAllData" ma:web="f9a71158-161a-4975-9085-a23cdc731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eb367-198c-46dc-ada1-4c51bf30d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f70ce466-3e83-418a-96db-05d717015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7eb367-198c-46dc-ada1-4c51bf30dfa8">
      <Terms xmlns="http://schemas.microsoft.com/office/infopath/2007/PartnerControls"/>
    </lcf76f155ced4ddcb4097134ff3c332f>
    <_Flow_SignoffStatus xmlns="557eb367-198c-46dc-ada1-4c51bf30dfa8" xsi:nil="true"/>
    <TaxCatchAll xmlns="f9a71158-161a-4975-9085-a23cdc7314d1" xsi:nil="true"/>
  </documentManagement>
</p:properties>
</file>

<file path=customXml/itemProps1.xml><?xml version="1.0" encoding="utf-8"?>
<ds:datastoreItem xmlns:ds="http://schemas.openxmlformats.org/officeDocument/2006/customXml" ds:itemID="{6A47AD35-2752-4BD3-8CA5-857D6A698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71158-161a-4975-9085-a23cdc7314d1"/>
    <ds:schemaRef ds:uri="557eb367-198c-46dc-ada1-4c51bf30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9E21F7-3F19-41AE-8C7C-AEB7B2C219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71761E-E7E5-4884-B998-F32357D475B3}">
  <ds:schemaRefs>
    <ds:schemaRef ds:uri="http://schemas.microsoft.com/office/2006/metadata/properties"/>
    <ds:schemaRef ds:uri="http://schemas.microsoft.com/office/infopath/2007/PartnerControls"/>
    <ds:schemaRef ds:uri="557eb367-198c-46dc-ada1-4c51bf30dfa8"/>
    <ds:schemaRef ds:uri="f9a71158-161a-4975-9085-a23cdc7314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Contratos</vt:lpstr>
      <vt:lpstr>Planilha</vt:lpstr>
      <vt:lpstr>Contratos!Area_de_impressao</vt:lpstr>
      <vt:lpstr>Planilha!Area_de_impressao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Wivian Cruzeiro Correa de Souza - 6276</dc:creator>
  <cp:lastModifiedBy>Divino Ferreira Jacques - 7147</cp:lastModifiedBy>
  <cp:lastPrinted>2025-04-02T12:55:21Z</cp:lastPrinted>
  <dcterms:created xsi:type="dcterms:W3CDTF">2024-04-09T14:36:32Z</dcterms:created>
  <dcterms:modified xsi:type="dcterms:W3CDTF">2025-05-16T13:13:52Z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0x0101002B5FF790D3F6E048994438A7A33CCFE3</vt:lpwstr>
  </property>
  <property fmtid="{D5CDD505-2E9C-101B-9397-08002B2CF9AE}" pid="3" name="MediaServiceImageTags">
    <vt:lpwstr/>
  </property>
</Properties>
</file>